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 defaultThemeVersion="166925"/>
  <xr:revisionPtr revIDLastSave="0" documentId="13_ncr:1_{3687EAEA-064A-4B31-8CE6-D74761569FE5}" xr6:coauthVersionLast="47" xr6:coauthVersionMax="47" xr10:uidLastSave="{00000000-0000-0000-0000-000000000000}"/>
  <bookViews>
    <workbookView xWindow="-98" yWindow="-98" windowWidth="28771" windowHeight="16426" xr2:uid="{41BB9499-E6E7-4A13-A488-DDA45EDC1F19}"/>
  </bookViews>
  <sheets>
    <sheet name="Cylindrical Shell" sheetId="1" r:id="rId1"/>
    <sheet name="Spherical Shell or 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2" l="1"/>
  <c r="D27" i="2"/>
  <c r="D28" i="2" s="1"/>
  <c r="D33" i="1"/>
  <c r="D31" i="1"/>
  <c r="D30" i="1"/>
  <c r="D29" i="1"/>
  <c r="D28" i="1"/>
  <c r="D27" i="1"/>
  <c r="D29" i="2" l="1"/>
  <c r="D30" i="2" s="1"/>
  <c r="D31" i="2" l="1"/>
</calcChain>
</file>

<file path=xl/sharedStrings.xml><?xml version="1.0" encoding="utf-8"?>
<sst xmlns="http://schemas.openxmlformats.org/spreadsheetml/2006/main" count="103" uniqueCount="58">
  <si>
    <t>AS 1210 Pressure Vessel Calculation Worksheet</t>
  </si>
  <si>
    <t>KASA Redberg Pty Ltd</t>
  </si>
  <si>
    <t>Issue A October 2021</t>
  </si>
  <si>
    <t>SHELL</t>
  </si>
  <si>
    <t>AS 1548 5-490NH</t>
  </si>
  <si>
    <t>AS 1210 Material Group</t>
  </si>
  <si>
    <t>A2</t>
  </si>
  <si>
    <t>Harmful liquid</t>
  </si>
  <si>
    <t>Method of manufacture</t>
  </si>
  <si>
    <t>GMAW</t>
  </si>
  <si>
    <r>
      <t xml:space="preserve">Maximum depth of fluid, </t>
    </r>
    <r>
      <rPr>
        <i/>
        <sz val="11"/>
        <color theme="1"/>
        <rFont val="Times New Roman"/>
        <family val="1"/>
      </rPr>
      <t>h</t>
    </r>
    <r>
      <rPr>
        <sz val="11"/>
        <color theme="1"/>
        <rFont val="Calibri"/>
        <family val="2"/>
        <scheme val="minor"/>
      </rPr>
      <t xml:space="preserve"> (mm)</t>
    </r>
  </si>
  <si>
    <r>
      <t xml:space="preserve">Density of fluid, </t>
    </r>
    <r>
      <rPr>
        <i/>
        <sz val="11"/>
        <color theme="1"/>
        <rFont val="Times New Roman"/>
        <family val="1"/>
      </rPr>
      <t>ρ</t>
    </r>
    <r>
      <rPr>
        <sz val="11"/>
        <color theme="1"/>
        <rFont val="Calibri"/>
        <family val="2"/>
        <scheme val="minor"/>
      </rPr>
      <t xml:space="preserve"> (kg/m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</si>
  <si>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 xml:space="preserve">Design temperature, </t>
    </r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</rPr>
      <t>°C)</t>
    </r>
  </si>
  <si>
    <t>Combined loading considerations required (Yes/No)?</t>
  </si>
  <si>
    <t>No</t>
  </si>
  <si>
    <r>
      <t xml:space="preserve">Corrosion allowance, </t>
    </r>
    <r>
      <rPr>
        <i/>
        <sz val="11"/>
        <color theme="1"/>
        <rFont val="Times New Roman"/>
        <family val="1"/>
      </rPr>
      <t xml:space="preserve">c </t>
    </r>
    <r>
      <rPr>
        <sz val="11"/>
        <color theme="1"/>
        <rFont val="Calibri"/>
        <family val="2"/>
        <scheme val="minor"/>
      </rPr>
      <t>(mm)</t>
    </r>
  </si>
  <si>
    <t>Vessel orientation</t>
  </si>
  <si>
    <t>Horizontal</t>
  </si>
  <si>
    <t>AS 4343 Hazard level</t>
  </si>
  <si>
    <t>Fluid type</t>
  </si>
  <si>
    <t>Refer to KASA Redberg AS 4343 Hazard Level spreadsheet calculator</t>
  </si>
  <si>
    <r>
      <t xml:space="preserve">Weld joint efficiency - longitudinal, </t>
    </r>
    <r>
      <rPr>
        <i/>
        <sz val="11"/>
        <color theme="1"/>
        <rFont val="Times New Roman"/>
        <family val="1"/>
      </rPr>
      <t>η</t>
    </r>
    <r>
      <rPr>
        <i/>
        <vertAlign val="subscript"/>
        <sz val="11"/>
        <color theme="1"/>
        <rFont val="Times New Roman"/>
        <family val="1"/>
      </rPr>
      <t>long</t>
    </r>
  </si>
  <si>
    <r>
      <t xml:space="preserve">Weld joint efficiency - circumferential, </t>
    </r>
    <r>
      <rPr>
        <i/>
        <sz val="11"/>
        <color theme="1"/>
        <rFont val="Times New Roman"/>
        <family val="1"/>
      </rPr>
      <t>η</t>
    </r>
    <r>
      <rPr>
        <i/>
        <vertAlign val="subscript"/>
        <sz val="11"/>
        <color theme="1"/>
        <rFont val="Times New Roman"/>
        <family val="1"/>
      </rPr>
      <t>cir</t>
    </r>
  </si>
  <si>
    <t>Refer to AS 1210 Fig. 3.5.1.1 and Table 3.5.1.7</t>
  </si>
  <si>
    <t>Minimum allowable nominal thickness</t>
  </si>
  <si>
    <t>Refer to AS 1210 Table 3.4.3.  The calculated thickness must be greater than this value.</t>
  </si>
  <si>
    <r>
      <t xml:space="preserve">Outside diameter, </t>
    </r>
    <r>
      <rPr>
        <i/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o</t>
    </r>
    <r>
      <rPr>
        <sz val="11"/>
        <color theme="1"/>
        <rFont val="Calibri"/>
        <family val="2"/>
        <scheme val="minor"/>
      </rPr>
      <t xml:space="preserve"> (mm)</t>
    </r>
  </si>
  <si>
    <t>User inputs</t>
  </si>
  <si>
    <t>Calculated values</t>
  </si>
  <si>
    <t>Calculated values:</t>
  </si>
  <si>
    <r>
      <t xml:space="preserve">Design tensile strength @ design temp., </t>
    </r>
    <r>
      <rPr>
        <i/>
        <sz val="11"/>
        <color theme="1"/>
        <rFont val="Times New Roman"/>
        <family val="1"/>
      </rPr>
      <t>f</t>
    </r>
    <r>
      <rPr>
        <i/>
        <vertAlign val="subscript"/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(MPa)</t>
    </r>
  </si>
  <si>
    <t>Given data and user inputs:</t>
  </si>
  <si>
    <r>
      <t xml:space="preserve">Vapour pressure of fluid, </t>
    </r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vap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(MPa.g)</t>
    </r>
  </si>
  <si>
    <r>
      <t xml:space="preserve">Hydrostatic fluid pressure, </t>
    </r>
    <r>
      <rPr>
        <i/>
        <sz val="11"/>
        <color theme="1"/>
        <rFont val="Times New Roman"/>
        <family val="1"/>
      </rPr>
      <t>P</t>
    </r>
    <r>
      <rPr>
        <i/>
        <vertAlign val="subscript"/>
        <sz val="11"/>
        <color theme="1"/>
        <rFont val="Times New Roman"/>
        <family val="1"/>
      </rPr>
      <t>static</t>
    </r>
    <r>
      <rPr>
        <sz val="11"/>
        <color theme="1"/>
        <rFont val="Calibri"/>
        <family val="2"/>
        <scheme val="minor"/>
      </rPr>
      <t xml:space="preserve"> (MPa.g)</t>
    </r>
  </si>
  <si>
    <r>
      <t xml:space="preserve">Calculation pressure, </t>
    </r>
    <r>
      <rPr>
        <i/>
        <sz val="11"/>
        <color theme="1"/>
        <rFont val="Times New Roman"/>
        <family val="1"/>
      </rPr>
      <t>P</t>
    </r>
    <r>
      <rPr>
        <sz val="11"/>
        <color theme="1"/>
        <rFont val="Calibri"/>
        <family val="2"/>
        <scheme val="minor"/>
      </rPr>
      <t xml:space="preserve"> (MPa.g)</t>
    </r>
  </si>
  <si>
    <t>Refer to AS 1210 Cl. 3.2.1 (i.e. static pressure plus vapour pressure)</t>
  </si>
  <si>
    <t>Based on height of liquid in the vessel</t>
  </si>
  <si>
    <r>
      <t xml:space="preserve">Min. calculated pressure thickness (exclusive of allowances), </t>
    </r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Calibri"/>
        <family val="2"/>
        <scheme val="minor"/>
      </rPr>
      <t>(mm)</t>
    </r>
  </si>
  <si>
    <t>Refer to AS 1210 Cl. 3.7.3 Eqn. 3.7.3.(1)</t>
  </si>
  <si>
    <r>
      <t xml:space="preserve">Actual thickness (i.e. nom. Thickness less allowances), 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Calibri"/>
        <family val="2"/>
        <scheme val="minor"/>
      </rPr>
      <t xml:space="preserve"> (mm)</t>
    </r>
  </si>
  <si>
    <t>T = t +c</t>
  </si>
  <si>
    <r>
      <t xml:space="preserve">Is Actual Thickness </t>
    </r>
    <r>
      <rPr>
        <sz val="11"/>
        <color theme="1"/>
        <rFont val="Calibri"/>
        <family val="2"/>
      </rPr>
      <t>≥ Min. Allowable Nominal Thickness?</t>
    </r>
  </si>
  <si>
    <t>Mill under-run tolerance on plate (mm)</t>
  </si>
  <si>
    <t>Refer to the relevant Australian or international standard for plate manufacture</t>
  </si>
  <si>
    <t>Minimum specified plate thickness (mm)</t>
  </si>
  <si>
    <t>This is the minimum nominal thickness of steel plate needed for the shell</t>
  </si>
  <si>
    <t>Table 3.4.3 of AS 1210 governs the minimum allowable thickness for a pressure part</t>
  </si>
  <si>
    <t>Refer to AS 1210 Table B1(A) ot Table B1(B) depending upon vessel class</t>
  </si>
  <si>
    <t>Cylindrical shell material</t>
  </si>
  <si>
    <t>Spherical shell material</t>
  </si>
  <si>
    <t>AS 1548-460R</t>
  </si>
  <si>
    <t>A1</t>
  </si>
  <si>
    <t>Lethal Liquid</t>
  </si>
  <si>
    <t>-</t>
  </si>
  <si>
    <t>N/A</t>
  </si>
  <si>
    <t>Refer to AS 1210 Cl. 3.7.4 Eqn. 3.7.4</t>
  </si>
  <si>
    <t>Actual thickness loss from forming (%)</t>
  </si>
  <si>
    <t>Refer to the vessel head manufacturer/fabricator for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</si>
</sst>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vertAlign val="sub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7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/>
    </xf>
    <xf numFmtId="0" fontId="0" fillId="0" borderId="0" xfId="0" applyFill="1" applyBorder="1"/>
    <xf numFmtId="165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633413</xdr:colOff>
      <xdr:row>6</xdr:row>
      <xdr:rowOff>176213</xdr:rowOff>
    </xdr:from>
    <xdr:to>
      <xdr:col>18</xdr:col>
      <xdr:colOff>219125</xdr:colOff>
      <xdr:row>30</xdr:row>
      <xdr:rowOff>65309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D4EF5C-04A5-4326-B6D5-97A641665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4513" y="1262063"/>
          <a:ext cx="6062712" cy="439442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21</xdr:col>
      <xdr:colOff>171503</xdr:colOff>
      <xdr:row>80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31D5A7-E794-4006-94EA-57B76E1EC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0" y="5772150"/>
          <a:ext cx="7296203" cy="892499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80</xdr:row>
      <xdr:rowOff>66675</xdr:rowOff>
    </xdr:from>
    <xdr:to>
      <xdr:col>19</xdr:col>
      <xdr:colOff>609647</xdr:colOff>
      <xdr:row>93</xdr:row>
      <xdr:rowOff>57167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B29D4-26FE-466C-9D2A-0FA38A1D9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63650" y="14706600"/>
          <a:ext cx="6381797" cy="2343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19</xdr:col>
      <xdr:colOff>233412</xdr:colOff>
      <xdr:row>30</xdr:row>
      <xdr:rowOff>70071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042284-B4E1-404A-9FD5-2CFECFE9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500" y="1266825"/>
          <a:ext cx="6062712" cy="4394421"/>
        </a:xfrm>
        <a:prstGeom prst="rect">
          <a:avLst/>
        </a:prstGeom>
      </xdr:spPr>
    </xdr:pic>
    <xdr:clientData/>
  </xdr:twoCellAnchor>
  <xdr:twoCellAnchor editAs="oneCell">
    <xdr:from>
      <xdr:col>10</xdr:col>
      <xdr:colOff>619125</xdr:colOff>
      <xdr:row>30</xdr:row>
      <xdr:rowOff>171450</xdr:rowOff>
    </xdr:from>
    <xdr:to>
      <xdr:col>22</xdr:col>
      <xdr:colOff>142928</xdr:colOff>
      <xdr:row>80</xdr:row>
      <xdr:rowOff>47690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1F59A9-072B-4125-BDC7-8A516918A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5762625"/>
          <a:ext cx="7296203" cy="892499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82</xdr:row>
      <xdr:rowOff>0</xdr:rowOff>
    </xdr:from>
    <xdr:to>
      <xdr:col>20</xdr:col>
      <xdr:colOff>466771</xdr:colOff>
      <xdr:row>91</xdr:row>
      <xdr:rowOff>142888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E2D79D-750E-48A6-A02F-B65FA5617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54200" y="14820900"/>
          <a:ext cx="6296071" cy="1771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B4F85-393E-480C-A70B-2C15C1FD1259}">
  <dimension ref="A1:H62"/>
  <sheetViews>
    <sheetView tabSelected="1" workbookViewId="0">
      <selection activeCell="F33" sqref="F33"/>
    </sheetView>
  </sheetViews>
  <sheetFormatPr defaultRowHeight="14.25" x14ac:dyDescent="0.45"/>
  <cols>
    <col min="2" max="2" width="56.265625" customWidth="1"/>
    <col min="3" max="3" width="3.33203125" customWidth="1"/>
    <col min="4" max="4" width="17.73046875" customWidth="1"/>
    <col min="5" max="5" width="2.1328125" customWidth="1"/>
    <col min="6" max="6" width="69.86328125" customWidth="1"/>
  </cols>
  <sheetData>
    <row r="1" spans="1:8" x14ac:dyDescent="0.45">
      <c r="A1" t="s">
        <v>0</v>
      </c>
    </row>
    <row r="2" spans="1:8" x14ac:dyDescent="0.45">
      <c r="A2" t="s">
        <v>1</v>
      </c>
    </row>
    <row r="3" spans="1:8" x14ac:dyDescent="0.45">
      <c r="A3" t="s">
        <v>2</v>
      </c>
    </row>
    <row r="5" spans="1:8" x14ac:dyDescent="0.45">
      <c r="G5" s="7"/>
      <c r="H5" t="s">
        <v>27</v>
      </c>
    </row>
    <row r="6" spans="1:8" x14ac:dyDescent="0.45">
      <c r="B6" s="9" t="s">
        <v>3</v>
      </c>
      <c r="C6" s="1"/>
      <c r="G6" s="8"/>
      <c r="H6" t="s">
        <v>28</v>
      </c>
    </row>
    <row r="7" spans="1:8" x14ac:dyDescent="0.45">
      <c r="B7" s="1" t="s">
        <v>31</v>
      </c>
      <c r="C7" s="1"/>
      <c r="G7" s="12"/>
    </row>
    <row r="8" spans="1:8" x14ac:dyDescent="0.45">
      <c r="B8" s="10" t="s">
        <v>48</v>
      </c>
      <c r="D8" s="4" t="s">
        <v>4</v>
      </c>
    </row>
    <row r="9" spans="1:8" x14ac:dyDescent="0.45">
      <c r="B9" s="10" t="s">
        <v>5</v>
      </c>
      <c r="D9" s="4" t="s">
        <v>6</v>
      </c>
    </row>
    <row r="10" spans="1:8" x14ac:dyDescent="0.45">
      <c r="B10" s="10" t="s">
        <v>19</v>
      </c>
      <c r="D10" s="4" t="s">
        <v>7</v>
      </c>
    </row>
    <row r="11" spans="1:8" x14ac:dyDescent="0.45">
      <c r="B11" s="10" t="s">
        <v>18</v>
      </c>
      <c r="D11" s="4"/>
      <c r="F11" t="s">
        <v>20</v>
      </c>
    </row>
    <row r="12" spans="1:8" x14ac:dyDescent="0.45">
      <c r="B12" s="10" t="s">
        <v>8</v>
      </c>
      <c r="D12" s="4" t="s">
        <v>9</v>
      </c>
    </row>
    <row r="13" spans="1:8" ht="16.149999999999999" x14ac:dyDescent="0.55000000000000004">
      <c r="B13" s="10" t="s">
        <v>26</v>
      </c>
      <c r="D13" s="4">
        <v>2000</v>
      </c>
    </row>
    <row r="14" spans="1:8" x14ac:dyDescent="0.45">
      <c r="B14" s="10" t="s">
        <v>10</v>
      </c>
      <c r="D14" s="4">
        <v>1700</v>
      </c>
    </row>
    <row r="15" spans="1:8" ht="15.75" x14ac:dyDescent="0.45">
      <c r="B15" s="10" t="s">
        <v>11</v>
      </c>
      <c r="D15" s="4">
        <v>1200</v>
      </c>
    </row>
    <row r="16" spans="1:8" x14ac:dyDescent="0.45">
      <c r="B16" s="10" t="s">
        <v>12</v>
      </c>
      <c r="D16" s="4">
        <v>400</v>
      </c>
    </row>
    <row r="17" spans="2:6" ht="16.149999999999999" x14ac:dyDescent="0.55000000000000004">
      <c r="B17" s="10" t="s">
        <v>32</v>
      </c>
      <c r="D17" s="5">
        <v>3</v>
      </c>
    </row>
    <row r="18" spans="2:6" ht="16.149999999999999" x14ac:dyDescent="0.55000000000000004">
      <c r="B18" s="10" t="s">
        <v>30</v>
      </c>
      <c r="D18" s="5">
        <v>110</v>
      </c>
      <c r="F18" t="s">
        <v>47</v>
      </c>
    </row>
    <row r="19" spans="2:6" x14ac:dyDescent="0.45">
      <c r="B19" s="10" t="s">
        <v>16</v>
      </c>
      <c r="D19" s="5" t="s">
        <v>17</v>
      </c>
    </row>
    <row r="20" spans="2:6" x14ac:dyDescent="0.45">
      <c r="B20" s="10" t="s">
        <v>13</v>
      </c>
      <c r="D20" s="4" t="s">
        <v>14</v>
      </c>
    </row>
    <row r="21" spans="2:6" x14ac:dyDescent="0.45">
      <c r="B21" s="10" t="s">
        <v>15</v>
      </c>
      <c r="D21" s="6">
        <v>3</v>
      </c>
    </row>
    <row r="22" spans="2:6" ht="16.149999999999999" x14ac:dyDescent="0.55000000000000004">
      <c r="B22" s="10" t="s">
        <v>21</v>
      </c>
      <c r="D22" s="5">
        <v>1</v>
      </c>
      <c r="F22" t="s">
        <v>23</v>
      </c>
    </row>
    <row r="23" spans="2:6" ht="16.149999999999999" x14ac:dyDescent="0.55000000000000004">
      <c r="B23" s="10" t="s">
        <v>22</v>
      </c>
      <c r="D23" s="5">
        <v>0.8</v>
      </c>
      <c r="F23" t="s">
        <v>23</v>
      </c>
    </row>
    <row r="24" spans="2:6" x14ac:dyDescent="0.45">
      <c r="B24" s="10" t="s">
        <v>24</v>
      </c>
      <c r="D24" s="6">
        <v>2.4</v>
      </c>
      <c r="F24" t="s">
        <v>25</v>
      </c>
    </row>
    <row r="25" spans="2:6" x14ac:dyDescent="0.45">
      <c r="D25" s="2"/>
    </row>
    <row r="26" spans="2:6" x14ac:dyDescent="0.45">
      <c r="B26" s="11" t="s">
        <v>29</v>
      </c>
      <c r="D26" s="2"/>
    </row>
    <row r="27" spans="2:6" ht="16.149999999999999" x14ac:dyDescent="0.55000000000000004">
      <c r="B27" s="10" t="s">
        <v>33</v>
      </c>
      <c r="D27" s="13">
        <f>D14/1000*D15*9.81/1000000</f>
        <v>2.0012400000000003E-2</v>
      </c>
      <c r="F27" t="s">
        <v>36</v>
      </c>
    </row>
    <row r="28" spans="2:6" x14ac:dyDescent="0.45">
      <c r="B28" s="10" t="s">
        <v>34</v>
      </c>
      <c r="D28" s="13">
        <f>D27+D17</f>
        <v>3.0200124000000002</v>
      </c>
      <c r="F28" t="s">
        <v>35</v>
      </c>
    </row>
    <row r="29" spans="2:6" x14ac:dyDescent="0.45">
      <c r="B29" s="10" t="s">
        <v>37</v>
      </c>
      <c r="D29" s="14">
        <f>D28*D13/((2*D18*D22)+D28)</f>
        <v>27.082882540454921</v>
      </c>
      <c r="F29" t="s">
        <v>38</v>
      </c>
    </row>
    <row r="30" spans="2:6" x14ac:dyDescent="0.45">
      <c r="B30" s="10" t="s">
        <v>39</v>
      </c>
      <c r="D30" s="14">
        <f>D29+D21</f>
        <v>30.082882540454921</v>
      </c>
      <c r="F30" s="3" t="s">
        <v>40</v>
      </c>
    </row>
    <row r="31" spans="2:6" x14ac:dyDescent="0.45">
      <c r="B31" s="10" t="s">
        <v>41</v>
      </c>
      <c r="D31" s="15" t="str">
        <f>IF(D30&gt;=D24,"Yes","No")</f>
        <v>Yes</v>
      </c>
      <c r="F31" t="s">
        <v>46</v>
      </c>
    </row>
    <row r="32" spans="2:6" x14ac:dyDescent="0.45">
      <c r="B32" s="10" t="s">
        <v>42</v>
      </c>
      <c r="D32" s="16">
        <v>2</v>
      </c>
      <c r="F32" t="s">
        <v>43</v>
      </c>
    </row>
    <row r="33" spans="2:6" x14ac:dyDescent="0.45">
      <c r="B33" s="10" t="s">
        <v>44</v>
      </c>
      <c r="D33" s="14">
        <f>D32+D30</f>
        <v>32.082882540454918</v>
      </c>
      <c r="F33" t="s">
        <v>45</v>
      </c>
    </row>
    <row r="34" spans="2:6" x14ac:dyDescent="0.45">
      <c r="D34" s="2"/>
    </row>
    <row r="35" spans="2:6" x14ac:dyDescent="0.45">
      <c r="D35" s="2"/>
    </row>
    <row r="36" spans="2:6" x14ac:dyDescent="0.45">
      <c r="D36" s="2"/>
    </row>
    <row r="37" spans="2:6" x14ac:dyDescent="0.45">
      <c r="D37" s="2"/>
    </row>
    <row r="38" spans="2:6" x14ac:dyDescent="0.45">
      <c r="D38" s="2"/>
    </row>
    <row r="39" spans="2:6" x14ac:dyDescent="0.45">
      <c r="D39" s="2"/>
    </row>
    <row r="40" spans="2:6" x14ac:dyDescent="0.45">
      <c r="D40" s="2"/>
    </row>
    <row r="41" spans="2:6" x14ac:dyDescent="0.45">
      <c r="D41" s="2"/>
    </row>
    <row r="42" spans="2:6" x14ac:dyDescent="0.45">
      <c r="D42" s="2"/>
    </row>
    <row r="43" spans="2:6" x14ac:dyDescent="0.45">
      <c r="D43" s="2"/>
    </row>
    <row r="44" spans="2:6" x14ac:dyDescent="0.45">
      <c r="D44" s="2"/>
    </row>
    <row r="45" spans="2:6" x14ac:dyDescent="0.45">
      <c r="D45" s="2"/>
    </row>
    <row r="46" spans="2:6" x14ac:dyDescent="0.45">
      <c r="D46" s="2"/>
    </row>
    <row r="47" spans="2:6" x14ac:dyDescent="0.45">
      <c r="D47" s="2"/>
    </row>
    <row r="48" spans="2:6" x14ac:dyDescent="0.45">
      <c r="D48" s="2"/>
    </row>
    <row r="49" spans="4:4" x14ac:dyDescent="0.45">
      <c r="D49" s="2"/>
    </row>
    <row r="50" spans="4:4" x14ac:dyDescent="0.45">
      <c r="D50" s="2"/>
    </row>
    <row r="51" spans="4:4" x14ac:dyDescent="0.45">
      <c r="D51" s="2"/>
    </row>
    <row r="52" spans="4:4" x14ac:dyDescent="0.45">
      <c r="D52" s="2"/>
    </row>
    <row r="53" spans="4:4" x14ac:dyDescent="0.45">
      <c r="D53" s="2"/>
    </row>
    <row r="54" spans="4:4" x14ac:dyDescent="0.45">
      <c r="D54" s="2"/>
    </row>
    <row r="55" spans="4:4" x14ac:dyDescent="0.45">
      <c r="D55" s="2"/>
    </row>
    <row r="56" spans="4:4" x14ac:dyDescent="0.45">
      <c r="D56" s="2"/>
    </row>
    <row r="57" spans="4:4" x14ac:dyDescent="0.45">
      <c r="D57" s="2"/>
    </row>
    <row r="58" spans="4:4" x14ac:dyDescent="0.45">
      <c r="D58" s="2"/>
    </row>
    <row r="59" spans="4:4" x14ac:dyDescent="0.45">
      <c r="D59" s="2"/>
    </row>
    <row r="60" spans="4:4" x14ac:dyDescent="0.45">
      <c r="D60" s="2"/>
    </row>
    <row r="61" spans="4:4" x14ac:dyDescent="0.45">
      <c r="D61" s="2"/>
    </row>
    <row r="62" spans="4:4" x14ac:dyDescent="0.45">
      <c r="D62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93CEE-4507-464E-BB63-84F31BE2C57B}">
  <dimension ref="A1:H63"/>
  <sheetViews>
    <sheetView workbookViewId="0">
      <selection activeCell="F37" sqref="F37"/>
    </sheetView>
  </sheetViews>
  <sheetFormatPr defaultRowHeight="14.25" x14ac:dyDescent="0.45"/>
  <cols>
    <col min="2" max="2" width="56.265625" customWidth="1"/>
    <col min="3" max="3" width="3.33203125" customWidth="1"/>
    <col min="4" max="4" width="17.73046875" customWidth="1"/>
    <col min="5" max="5" width="2.1328125" customWidth="1"/>
    <col min="6" max="6" width="69.86328125" customWidth="1"/>
  </cols>
  <sheetData>
    <row r="1" spans="1:8" x14ac:dyDescent="0.45">
      <c r="A1" t="s">
        <v>0</v>
      </c>
    </row>
    <row r="2" spans="1:8" x14ac:dyDescent="0.45">
      <c r="A2" t="s">
        <v>1</v>
      </c>
    </row>
    <row r="3" spans="1:8" x14ac:dyDescent="0.45">
      <c r="A3" t="s">
        <v>2</v>
      </c>
    </row>
    <row r="5" spans="1:8" x14ac:dyDescent="0.45">
      <c r="G5" s="7"/>
      <c r="H5" t="s">
        <v>27</v>
      </c>
    </row>
    <row r="6" spans="1:8" x14ac:dyDescent="0.45">
      <c r="B6" s="9" t="s">
        <v>3</v>
      </c>
      <c r="C6" s="1"/>
      <c r="G6" s="8"/>
      <c r="H6" t="s">
        <v>28</v>
      </c>
    </row>
    <row r="7" spans="1:8" x14ac:dyDescent="0.45">
      <c r="B7" s="1" t="s">
        <v>31</v>
      </c>
      <c r="C7" s="1"/>
      <c r="G7" s="12"/>
    </row>
    <row r="8" spans="1:8" x14ac:dyDescent="0.45">
      <c r="B8" s="10" t="s">
        <v>49</v>
      </c>
      <c r="D8" s="4" t="s">
        <v>50</v>
      </c>
    </row>
    <row r="9" spans="1:8" x14ac:dyDescent="0.45">
      <c r="B9" s="10" t="s">
        <v>5</v>
      </c>
      <c r="D9" s="4" t="s">
        <v>51</v>
      </c>
    </row>
    <row r="10" spans="1:8" x14ac:dyDescent="0.45">
      <c r="B10" s="10" t="s">
        <v>19</v>
      </c>
      <c r="D10" s="4" t="s">
        <v>52</v>
      </c>
    </row>
    <row r="11" spans="1:8" x14ac:dyDescent="0.45">
      <c r="B11" s="10" t="s">
        <v>18</v>
      </c>
      <c r="D11" s="4"/>
      <c r="F11" t="s">
        <v>20</v>
      </c>
    </row>
    <row r="12" spans="1:8" x14ac:dyDescent="0.45">
      <c r="B12" s="10" t="s">
        <v>8</v>
      </c>
      <c r="D12" s="4" t="s">
        <v>9</v>
      </c>
    </row>
    <row r="13" spans="1:8" ht="16.149999999999999" x14ac:dyDescent="0.55000000000000004">
      <c r="B13" s="10" t="s">
        <v>26</v>
      </c>
      <c r="D13" s="4">
        <v>6000</v>
      </c>
    </row>
    <row r="14" spans="1:8" x14ac:dyDescent="0.45">
      <c r="B14" s="10" t="s">
        <v>10</v>
      </c>
      <c r="D14" s="4">
        <v>5500</v>
      </c>
    </row>
    <row r="15" spans="1:8" ht="15.75" x14ac:dyDescent="0.45">
      <c r="B15" s="10" t="s">
        <v>11</v>
      </c>
      <c r="D15" s="4">
        <v>1000</v>
      </c>
    </row>
    <row r="16" spans="1:8" x14ac:dyDescent="0.45">
      <c r="B16" s="10" t="s">
        <v>12</v>
      </c>
      <c r="D16" s="4">
        <v>50</v>
      </c>
    </row>
    <row r="17" spans="2:6" ht="16.149999999999999" x14ac:dyDescent="0.55000000000000004">
      <c r="B17" s="10" t="s">
        <v>32</v>
      </c>
      <c r="D17" s="5">
        <v>5</v>
      </c>
    </row>
    <row r="18" spans="2:6" ht="16.149999999999999" x14ac:dyDescent="0.55000000000000004">
      <c r="B18" s="10" t="s">
        <v>30</v>
      </c>
      <c r="D18" s="5">
        <v>133</v>
      </c>
      <c r="F18" t="s">
        <v>47</v>
      </c>
    </row>
    <row r="19" spans="2:6" x14ac:dyDescent="0.45">
      <c r="B19" s="10" t="s">
        <v>16</v>
      </c>
      <c r="D19" s="5" t="s">
        <v>54</v>
      </c>
    </row>
    <row r="20" spans="2:6" x14ac:dyDescent="0.45">
      <c r="B20" s="10" t="s">
        <v>13</v>
      </c>
      <c r="D20" s="4" t="s">
        <v>14</v>
      </c>
    </row>
    <row r="21" spans="2:6" x14ac:dyDescent="0.45">
      <c r="B21" s="10" t="s">
        <v>15</v>
      </c>
      <c r="D21" s="6">
        <v>2</v>
      </c>
    </row>
    <row r="22" spans="2:6" ht="16.149999999999999" x14ac:dyDescent="0.55000000000000004">
      <c r="B22" s="10" t="s">
        <v>21</v>
      </c>
      <c r="D22" s="5">
        <v>1</v>
      </c>
      <c r="F22" t="s">
        <v>23</v>
      </c>
    </row>
    <row r="23" spans="2:6" ht="16.149999999999999" x14ac:dyDescent="0.55000000000000004">
      <c r="B23" s="10" t="s">
        <v>22</v>
      </c>
      <c r="D23" s="5" t="s">
        <v>53</v>
      </c>
      <c r="F23" t="s">
        <v>23</v>
      </c>
    </row>
    <row r="24" spans="2:6" x14ac:dyDescent="0.45">
      <c r="B24" s="10" t="s">
        <v>24</v>
      </c>
      <c r="D24" s="6">
        <v>4.8</v>
      </c>
      <c r="F24" t="s">
        <v>25</v>
      </c>
    </row>
    <row r="25" spans="2:6" x14ac:dyDescent="0.45">
      <c r="D25" s="2"/>
    </row>
    <row r="26" spans="2:6" x14ac:dyDescent="0.45">
      <c r="B26" s="11" t="s">
        <v>29</v>
      </c>
      <c r="D26" s="2"/>
    </row>
    <row r="27" spans="2:6" ht="16.149999999999999" x14ac:dyDescent="0.55000000000000004">
      <c r="B27" s="10" t="s">
        <v>33</v>
      </c>
      <c r="D27" s="13">
        <f>D14/1000*D15*9.81/1000000</f>
        <v>5.3955000000000003E-2</v>
      </c>
      <c r="F27" t="s">
        <v>36</v>
      </c>
    </row>
    <row r="28" spans="2:6" x14ac:dyDescent="0.45">
      <c r="B28" s="10" t="s">
        <v>34</v>
      </c>
      <c r="D28" s="13">
        <f>D27+D17</f>
        <v>5.0539550000000002</v>
      </c>
      <c r="F28" t="s">
        <v>35</v>
      </c>
    </row>
    <row r="29" spans="2:6" x14ac:dyDescent="0.45">
      <c r="B29" s="10" t="s">
        <v>37</v>
      </c>
      <c r="D29" s="14">
        <f>D28*D13/((4*D18*D22)+D28)</f>
        <v>56.463097827852323</v>
      </c>
      <c r="F29" t="s">
        <v>55</v>
      </c>
    </row>
    <row r="30" spans="2:6" x14ac:dyDescent="0.45">
      <c r="B30" s="10" t="s">
        <v>39</v>
      </c>
      <c r="D30" s="14">
        <f>D29+D21</f>
        <v>58.463097827852323</v>
      </c>
      <c r="F30" s="3" t="s">
        <v>40</v>
      </c>
    </row>
    <row r="31" spans="2:6" x14ac:dyDescent="0.45">
      <c r="B31" s="10" t="s">
        <v>41</v>
      </c>
      <c r="D31" s="15" t="str">
        <f>IF(D30&gt;=D24,"Yes","No")</f>
        <v>Yes</v>
      </c>
      <c r="F31" t="s">
        <v>46</v>
      </c>
    </row>
    <row r="32" spans="2:6" x14ac:dyDescent="0.45">
      <c r="B32" s="10" t="s">
        <v>42</v>
      </c>
      <c r="D32" s="16">
        <v>3.6</v>
      </c>
      <c r="F32" t="s">
        <v>43</v>
      </c>
    </row>
    <row r="33" spans="2:6" x14ac:dyDescent="0.45">
      <c r="B33" s="10" t="s">
        <v>56</v>
      </c>
      <c r="D33" s="16">
        <v>10</v>
      </c>
      <c r="F33" t="s">
        <v>57</v>
      </c>
    </row>
    <row r="34" spans="2:6" x14ac:dyDescent="0.45">
      <c r="B34" s="10" t="s">
        <v>44</v>
      </c>
      <c r="D34" s="14">
        <f>(D30+D32)+(D33/100*(D30+D32))</f>
        <v>68.269407610637558</v>
      </c>
      <c r="F34" t="s">
        <v>45</v>
      </c>
    </row>
    <row r="35" spans="2:6" x14ac:dyDescent="0.45">
      <c r="B35" s="10"/>
      <c r="D35" s="17"/>
    </row>
    <row r="36" spans="2:6" x14ac:dyDescent="0.45">
      <c r="D36" s="2"/>
    </row>
    <row r="37" spans="2:6" x14ac:dyDescent="0.45">
      <c r="D37" s="2"/>
    </row>
    <row r="38" spans="2:6" x14ac:dyDescent="0.45">
      <c r="D38" s="2"/>
    </row>
    <row r="39" spans="2:6" x14ac:dyDescent="0.45">
      <c r="D39" s="2"/>
    </row>
    <row r="40" spans="2:6" x14ac:dyDescent="0.45">
      <c r="D40" s="2"/>
    </row>
    <row r="41" spans="2:6" x14ac:dyDescent="0.45">
      <c r="D41" s="2"/>
    </row>
    <row r="42" spans="2:6" x14ac:dyDescent="0.45">
      <c r="D42" s="2"/>
    </row>
    <row r="43" spans="2:6" x14ac:dyDescent="0.45">
      <c r="D43" s="2"/>
    </row>
    <row r="44" spans="2:6" x14ac:dyDescent="0.45">
      <c r="D44" s="2"/>
    </row>
    <row r="45" spans="2:6" x14ac:dyDescent="0.45">
      <c r="D45" s="2"/>
    </row>
    <row r="46" spans="2:6" x14ac:dyDescent="0.45">
      <c r="D46" s="2"/>
    </row>
    <row r="47" spans="2:6" x14ac:dyDescent="0.45">
      <c r="D47" s="2"/>
    </row>
    <row r="48" spans="2:6" x14ac:dyDescent="0.45">
      <c r="D48" s="2"/>
    </row>
    <row r="49" spans="4:4" x14ac:dyDescent="0.45">
      <c r="D49" s="2"/>
    </row>
    <row r="50" spans="4:4" x14ac:dyDescent="0.45">
      <c r="D50" s="2"/>
    </row>
    <row r="51" spans="4:4" x14ac:dyDescent="0.45">
      <c r="D51" s="2"/>
    </row>
    <row r="52" spans="4:4" x14ac:dyDescent="0.45">
      <c r="D52" s="2"/>
    </row>
    <row r="53" spans="4:4" x14ac:dyDescent="0.45">
      <c r="D53" s="2"/>
    </row>
    <row r="54" spans="4:4" x14ac:dyDescent="0.45">
      <c r="D54" s="2"/>
    </row>
    <row r="55" spans="4:4" x14ac:dyDescent="0.45">
      <c r="D55" s="2"/>
    </row>
    <row r="56" spans="4:4" x14ac:dyDescent="0.45">
      <c r="D56" s="2"/>
    </row>
    <row r="57" spans="4:4" x14ac:dyDescent="0.45">
      <c r="D57" s="2"/>
    </row>
    <row r="58" spans="4:4" x14ac:dyDescent="0.45">
      <c r="D58" s="2"/>
    </row>
    <row r="59" spans="4:4" x14ac:dyDescent="0.45">
      <c r="D59" s="2"/>
    </row>
    <row r="60" spans="4:4" x14ac:dyDescent="0.45">
      <c r="D60" s="2"/>
    </row>
    <row r="61" spans="4:4" x14ac:dyDescent="0.45">
      <c r="D61" s="2"/>
    </row>
    <row r="62" spans="4:4" x14ac:dyDescent="0.45">
      <c r="D62" s="2"/>
    </row>
    <row r="63" spans="4:4" x14ac:dyDescent="0.45">
      <c r="D63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Cylindrical Shell</vt:lpstr>
      <vt:lpstr>Spherical Shell or 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2021-11-13T03:44:09Z</dcterms:created>
  <dcterms:modified xsi:type="dcterms:W3CDTF">2021-11-13T03:44:16Z</dcterms:modified>
</cp:coreProperties>
</file>