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filterPrivacy="1" defaultThemeVersion="166925"/>
  <xr:revisionPtr revIDLastSave="0" documentId="13_ncr:1_{93DA783B-46EC-4B5F-8649-D9C696837727}" xr6:coauthVersionLast="43" xr6:coauthVersionMax="43" xr10:uidLastSave="{00000000-0000-0000-0000-000000000000}"/>
  <bookViews>
    <workbookView xWindow="-120" yWindow="-120" windowWidth="29040" windowHeight="17640" xr2:uid="{05754802-AE07-44A8-AE30-0BBC1EDD8A7F}"/>
  </bookViews>
  <sheets>
    <sheet name="Pressure Vessel - Stored Energy" sheetId="1" r:id="rId1"/>
  </sheets>
  <definedNames>
    <definedName name="_xlnm.Print_Area" localSheetId="0">'Pressure Vessel - Stored Energy'!$A$1:$U$65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9" i="1" l="1"/>
  <c r="C51" i="1" s="1"/>
  <c r="C38" i="1"/>
  <c r="C42" i="1" s="1"/>
  <c r="C53" i="1"/>
  <c r="C54" i="1" s="1"/>
  <c r="E53" i="1" l="1"/>
  <c r="C41" i="1"/>
  <c r="C40" i="1"/>
  <c r="E13" i="1" l="1"/>
  <c r="E15" i="1"/>
  <c r="E16" i="1"/>
  <c r="E17" i="1"/>
  <c r="E18" i="1"/>
  <c r="E19" i="1"/>
  <c r="E20" i="1"/>
  <c r="E21" i="1"/>
  <c r="E22" i="1"/>
  <c r="E23" i="1"/>
  <c r="E27" i="1"/>
  <c r="C43" i="1" s="1"/>
  <c r="C44" i="1" s="1"/>
  <c r="E26" i="1"/>
  <c r="E25" i="1"/>
  <c r="E24" i="1"/>
  <c r="E14" i="1"/>
  <c r="C45" i="1" l="1"/>
  <c r="E44" i="1"/>
</calcChain>
</file>

<file path=xl/sharedStrings.xml><?xml version="1.0" encoding="utf-8"?>
<sst xmlns="http://schemas.openxmlformats.org/spreadsheetml/2006/main" count="76" uniqueCount="65">
  <si>
    <t>Fluid</t>
  </si>
  <si>
    <t>Ratio
k</t>
  </si>
  <si>
    <t>Air</t>
  </si>
  <si>
    <t>Nitrogen</t>
  </si>
  <si>
    <t>Oxygen</t>
  </si>
  <si>
    <t>Propane</t>
  </si>
  <si>
    <t>Sulfur Dioxide</t>
  </si>
  <si>
    <t>Hydrogen</t>
  </si>
  <si>
    <t>Helium</t>
  </si>
  <si>
    <t>Ethylene</t>
  </si>
  <si>
    <t>Chlorine</t>
  </si>
  <si>
    <t>Carbon Dioxide</t>
  </si>
  <si>
    <t>Butane</t>
  </si>
  <si>
    <t>Benzene</t>
  </si>
  <si>
    <t>Argon</t>
  </si>
  <si>
    <t>Ammonia</t>
  </si>
  <si>
    <t>Acetylene</t>
  </si>
  <si>
    <r>
      <t>C</t>
    </r>
    <r>
      <rPr>
        <b/>
        <vertAlign val="subscript"/>
        <sz val="11"/>
        <color theme="1"/>
        <rFont val="Calibri"/>
        <family val="2"/>
        <scheme val="minor"/>
      </rPr>
      <t xml:space="preserve">p </t>
    </r>
    <r>
      <rPr>
        <b/>
        <sz val="11"/>
        <color theme="1"/>
        <rFont val="Calibri"/>
        <family val="2"/>
        <scheme val="minor"/>
      </rPr>
      <t xml:space="preserve">
(kJ/kgK)</t>
    </r>
  </si>
  <si>
    <r>
      <t>C</t>
    </r>
    <r>
      <rPr>
        <b/>
        <vertAlign val="subscript"/>
        <sz val="11"/>
        <color theme="1"/>
        <rFont val="Calibri"/>
        <family val="2"/>
        <scheme val="minor"/>
      </rPr>
      <t>v</t>
    </r>
    <r>
      <rPr>
        <b/>
        <sz val="11"/>
        <color theme="1"/>
        <rFont val="Calibri"/>
        <family val="2"/>
        <scheme val="minor"/>
      </rPr>
      <t xml:space="preserve">
(kJ/kgK)</t>
    </r>
  </si>
  <si>
    <t>1 gram of TNT</t>
  </si>
  <si>
    <t>kJ</t>
  </si>
  <si>
    <r>
      <t>Specific Heats of Various Gases and Vapours (@ 20</t>
    </r>
    <r>
      <rPr>
        <b/>
        <u/>
        <sz val="11"/>
        <color theme="1"/>
        <rFont val="Calibri"/>
        <family val="2"/>
      </rPr>
      <t>°C and 1.0 atm)</t>
    </r>
  </si>
  <si>
    <t>1 kg of TNT</t>
  </si>
  <si>
    <t>Pressure, P (MPa):</t>
  </si>
  <si>
    <t>Volume, V (L):</t>
  </si>
  <si>
    <t>Raw Value of P x V (MPaL):</t>
  </si>
  <si>
    <r>
      <t>Initial Pressure, P</t>
    </r>
    <r>
      <rPr>
        <vertAlign val="subscript"/>
        <sz val="11"/>
        <color theme="1"/>
        <rFont val="Calibri"/>
        <family val="2"/>
        <scheme val="minor"/>
      </rPr>
      <t>1</t>
    </r>
    <r>
      <rPr>
        <sz val="11"/>
        <color theme="1"/>
        <rFont val="Calibri"/>
        <family val="2"/>
        <scheme val="minor"/>
      </rPr>
      <t xml:space="preserve"> (MPa):</t>
    </r>
  </si>
  <si>
    <t>Note:  Barometric pressure</t>
  </si>
  <si>
    <r>
      <t>Final Pressure, P</t>
    </r>
    <r>
      <rPr>
        <vertAlign val="subscript"/>
        <sz val="11"/>
        <color theme="1"/>
        <rFont val="Calibri"/>
        <family val="2"/>
        <scheme val="minor"/>
      </rPr>
      <t>2</t>
    </r>
    <r>
      <rPr>
        <sz val="11"/>
        <color theme="1"/>
        <rFont val="Calibri"/>
        <family val="2"/>
        <scheme val="minor"/>
      </rPr>
      <t xml:space="preserve"> (MPa):</t>
    </r>
  </si>
  <si>
    <t>Specific Heat Ratio, k:</t>
  </si>
  <si>
    <t>Stored Energy, W (kJ):</t>
  </si>
  <si>
    <t>TNT Equivalent (kg):</t>
  </si>
  <si>
    <t>Stored Energy in a Pressure Vessel - Gases and Vapours</t>
  </si>
  <si>
    <t>Note:  1 kg can destroy a small vehicle</t>
  </si>
  <si>
    <t>Stored Energy in a Pressure Vessel - Liquids</t>
  </si>
  <si>
    <t>Liquid Bulk Modulus, K (GPa):</t>
  </si>
  <si>
    <t>Bulk Modulus for Various Liquids</t>
  </si>
  <si>
    <t>K
(GPa)</t>
  </si>
  <si>
    <t>Acetone</t>
  </si>
  <si>
    <t>Ethyl Alcohol</t>
  </si>
  <si>
    <t>Glycerin</t>
  </si>
  <si>
    <t>ISO 32 Mineral Oil</t>
  </si>
  <si>
    <t>Kerosene</t>
  </si>
  <si>
    <t>Paraffin Oil</t>
  </si>
  <si>
    <t xml:space="preserve">Gasoline </t>
  </si>
  <si>
    <t>SAE 30 Oil</t>
  </si>
  <si>
    <t>Seawater</t>
  </si>
  <si>
    <t>Sulfuric Acid</t>
  </si>
  <si>
    <t>Water</t>
  </si>
  <si>
    <t>Water -  Glycol</t>
  </si>
  <si>
    <t>Water in Oil Emulsion</t>
  </si>
  <si>
    <t>Petrol</t>
  </si>
  <si>
    <t>Table 1</t>
  </si>
  <si>
    <t>Table 2</t>
  </si>
  <si>
    <t>Fluid:</t>
  </si>
  <si>
    <t>Indicates a calculated value</t>
  </si>
  <si>
    <t>Indicates a a user input</t>
  </si>
  <si>
    <t>Table 3:  TNT Equivalent Energy</t>
  </si>
  <si>
    <t>Ref: Table 1</t>
  </si>
  <si>
    <t>Ref:  Table 2</t>
  </si>
  <si>
    <t>Gauge Pressure, P (MPa):</t>
  </si>
  <si>
    <t>ft.lb</t>
  </si>
  <si>
    <t xml:space="preserve">CALCULATION:  STORED ENERGY IN A PRESSURE VESSEL </t>
  </si>
  <si>
    <t>Purpose:  The purpose of this spreadsheet calculator is to calculate the stored energy in a pressure vessel and express that stored energy in kilojoules as well as "TNT Equivalent Energy".  By using the "TNT Equivalent Energy", it can be seen whether or not failure of the pressure vessel will result in a shock wave which could cause significant injury, loss of life or property damage as opposed to a "loss of containment" only.
- The stored energy for gases and vapours has been determined by assuming isentropic expansion if/when the vessel ruptures.  The stored energy for liquids relies on the liquid's bulk modulus.
- This calculator excludes (explosive/combustion) effects due to chemical reaction.
- Tables 1, 2 and 3 provide useful reference data which is either embedded in the calculated cells (e.g. TNT energy) or can be used as a user input in the relevant yellow coloured cells.</t>
  </si>
  <si>
    <t>Note:  Gauge + Barometric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</si>
</sst>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9" x14ac:knownFonts="1">
    <font>
      <sz val="11"/>
      <color theme="1"/>
      <name val="Calibri"/>
      <family val="2"/>
      <scheme val="minor"/>
    </font>
    <font>
      <b/>
      <sz val="11"/>
      <color theme="1"/>
      <name val="Calibri"/>
      <family val="2"/>
      <scheme val="minor"/>
    </font>
    <font>
      <b/>
      <vertAlign val="subscript"/>
      <sz val="11"/>
      <color theme="1"/>
      <name val="Calibri"/>
      <family val="2"/>
      <scheme val="minor"/>
    </font>
    <font>
      <b/>
      <u/>
      <sz val="11"/>
      <color theme="1"/>
      <name val="Calibri"/>
      <family val="2"/>
      <scheme val="minor"/>
    </font>
    <font>
      <b/>
      <u/>
      <sz val="11"/>
      <color theme="1"/>
      <name val="Calibri"/>
      <family val="2"/>
    </font>
    <font>
      <vertAlign val="subscript"/>
      <sz val="11"/>
      <color theme="1"/>
      <name val="Calibri"/>
      <family val="2"/>
      <scheme val="minor"/>
    </font>
    <font>
      <sz val="11"/>
      <color rgb="FF006100"/>
      <name val="Calibri"/>
      <family val="2"/>
      <scheme val="minor"/>
    </font>
    <font>
      <sz val="11"/>
      <color rgb="FF9C5700"/>
      <name val="Calibri"/>
      <family val="2"/>
      <scheme val="minor"/>
    </font>
    <font>
      <b/>
      <sz val="26"/>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EB9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4" borderId="0" applyNumberFormat="0" applyBorder="0" applyAlignment="0" applyProtection="0"/>
    <xf numFmtId="0" fontId="7" fillId="5" borderId="0" applyNumberFormat="0" applyBorder="0" applyAlignment="0" applyProtection="0"/>
  </cellStyleXfs>
  <cellXfs count="41">
    <xf numFmtId="0" fontId="0" fillId="0" borderId="0" xfId="0"/>
    <xf numFmtId="0" fontId="0" fillId="0" borderId="0" xfId="0" applyAlignment="1">
      <alignment horizontal="center" vertical="top"/>
    </xf>
    <xf numFmtId="2" fontId="0" fillId="0" borderId="0" xfId="0" applyNumberFormat="1" applyAlignment="1">
      <alignment horizontal="center" vertical="top"/>
    </xf>
    <xf numFmtId="2" fontId="0" fillId="0" borderId="1" xfId="0" applyNumberFormat="1" applyBorder="1" applyAlignment="1">
      <alignment horizontal="center" vertical="top"/>
    </xf>
    <xf numFmtId="0" fontId="0" fillId="3" borderId="1" xfId="0" applyFill="1" applyBorder="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3" fillId="0" borderId="0" xfId="0" applyFont="1" applyFill="1" applyBorder="1"/>
    <xf numFmtId="0" fontId="3" fillId="0" borderId="0" xfId="0" applyFont="1"/>
    <xf numFmtId="2" fontId="0" fillId="0" borderId="0" xfId="0" applyNumberFormat="1" applyAlignment="1">
      <alignment horizontal="left" vertical="top"/>
    </xf>
    <xf numFmtId="0" fontId="1" fillId="0" borderId="0" xfId="0" applyFont="1"/>
    <xf numFmtId="0" fontId="0" fillId="0" borderId="0" xfId="0" applyAlignment="1">
      <alignment horizontal="center"/>
    </xf>
    <xf numFmtId="0" fontId="0" fillId="0" borderId="1" xfId="0" applyBorder="1"/>
    <xf numFmtId="2" fontId="0" fillId="0" borderId="1" xfId="0" applyNumberFormat="1" applyBorder="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Font="1"/>
    <xf numFmtId="164" fontId="6" fillId="4" borderId="0" xfId="1" applyNumberFormat="1" applyAlignment="1">
      <alignment horizontal="center"/>
    </xf>
    <xf numFmtId="0" fontId="6" fillId="4" borderId="0" xfId="1" applyAlignment="1">
      <alignment horizontal="center"/>
    </xf>
    <xf numFmtId="1" fontId="6" fillId="4" borderId="0" xfId="1" applyNumberFormat="1" applyAlignment="1">
      <alignment horizontal="center" vertical="top"/>
    </xf>
    <xf numFmtId="164" fontId="6" fillId="4" borderId="0" xfId="1" applyNumberFormat="1" applyAlignment="1">
      <alignment horizontal="center" vertical="top"/>
    </xf>
    <xf numFmtId="0" fontId="6" fillId="4" borderId="0" xfId="1"/>
    <xf numFmtId="0" fontId="0" fillId="0" borderId="0" xfId="0" applyAlignment="1">
      <alignment horizontal="left"/>
    </xf>
    <xf numFmtId="0" fontId="7" fillId="5" borderId="0" xfId="2"/>
    <xf numFmtId="2" fontId="7" fillId="5" borderId="0" xfId="2" applyNumberFormat="1" applyAlignment="1">
      <alignment horizontal="left" vertical="top"/>
    </xf>
    <xf numFmtId="164" fontId="7" fillId="5" borderId="0" xfId="2" applyNumberFormat="1" applyAlignment="1">
      <alignment horizontal="center" vertical="top"/>
    </xf>
    <xf numFmtId="1" fontId="7" fillId="5" borderId="0" xfId="2" applyNumberFormat="1" applyAlignment="1">
      <alignment horizontal="center" vertical="top"/>
    </xf>
    <xf numFmtId="165" fontId="7" fillId="5" borderId="0" xfId="2" applyNumberFormat="1" applyAlignment="1">
      <alignment horizontal="center" vertical="top"/>
    </xf>
    <xf numFmtId="2" fontId="7" fillId="5" borderId="0" xfId="2" applyNumberFormat="1" applyAlignment="1">
      <alignment horizontal="center" vertical="top"/>
    </xf>
    <xf numFmtId="0" fontId="7" fillId="5" borderId="0" xfId="2" applyAlignment="1">
      <alignment horizontal="left" vertical="top"/>
    </xf>
    <xf numFmtId="164" fontId="7" fillId="5" borderId="0" xfId="2" applyNumberFormat="1" applyAlignment="1">
      <alignment horizontal="center"/>
    </xf>
    <xf numFmtId="0" fontId="7" fillId="5" borderId="0" xfId="2" applyAlignment="1">
      <alignment horizontal="center"/>
    </xf>
    <xf numFmtId="0" fontId="7" fillId="5" borderId="0" xfId="2" applyNumberFormat="1" applyAlignment="1">
      <alignment horizontal="center"/>
    </xf>
    <xf numFmtId="0" fontId="0" fillId="0" borderId="1" xfId="0" applyFill="1" applyBorder="1"/>
    <xf numFmtId="1" fontId="0" fillId="0" borderId="2" xfId="0" applyNumberFormat="1" applyBorder="1" applyAlignment="1">
      <alignment horizontal="center" vertical="top"/>
    </xf>
    <xf numFmtId="2" fontId="0" fillId="0" borderId="3" xfId="0" applyNumberFormat="1" applyBorder="1" applyAlignment="1">
      <alignment horizontal="center" vertical="top"/>
    </xf>
    <xf numFmtId="1" fontId="0" fillId="0" borderId="0" xfId="0" applyNumberFormat="1"/>
    <xf numFmtId="0" fontId="8" fillId="0" borderId="0" xfId="0" applyFont="1"/>
    <xf numFmtId="0" fontId="0" fillId="0" borderId="0" xfId="0" applyAlignment="1">
      <alignment horizontal="left" vertical="top" wrapText="1"/>
    </xf>
    <xf numFmtId="1" fontId="6" fillId="4" borderId="0" xfId="1" applyNumberFormat="1" applyAlignment="1">
      <alignment horizontal="right" vertical="top"/>
    </xf>
    <xf numFmtId="1" fontId="6" fillId="4" borderId="0" xfId="1" applyNumberFormat="1" applyAlignment="1">
      <alignment horizontal="right"/>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xdr:colOff>
      <xdr:row>22</xdr:row>
      <xdr:rowOff>169339</xdr:rowOff>
    </xdr:from>
    <xdr:to>
      <xdr:col>19</xdr:col>
      <xdr:colOff>445798</xdr:colOff>
      <xdr:row>42</xdr:row>
      <xdr:rowOff>160386</xdr:rowOff>
    </xdr:to>
    <xdr:pic>
      <xdr:nvPicPr>
        <xdr:cNvPr id="6" name="Picture 5">
          <a:extLst>
            <a:ext uri="{FF2B5EF4-FFF2-40B4-BE49-F238E27FC236}">
              <a16:creationId xmlns:a16="http://schemas.microsoft.com/office/drawing/2014/main" id="{FA340BB2-F87C-4011-B197-2305EF71247F}"/>
            </a:ext>
          </a:extLst>
        </xdr:cNvPr>
        <xdr:cNvPicPr>
          <a:picLocks noChangeAspect="1"/>
        </xdr:cNvPicPr>
      </xdr:nvPicPr>
      <xdr:blipFill>
        <a:blip xmlns:r="http://schemas.openxmlformats.org/officeDocument/2006/relationships" r:embed="rId1"/>
        <a:stretch>
          <a:fillRect/>
        </a:stretch>
      </xdr:blipFill>
      <xdr:spPr>
        <a:xfrm>
          <a:off x="8244417" y="5355172"/>
          <a:ext cx="6552381" cy="388571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9</xdr:col>
      <xdr:colOff>31751</xdr:colOff>
      <xdr:row>45</xdr:row>
      <xdr:rowOff>52925</xdr:rowOff>
    </xdr:from>
    <xdr:to>
      <xdr:col>18</xdr:col>
      <xdr:colOff>212013</xdr:colOff>
      <xdr:row>60</xdr:row>
      <xdr:rowOff>185901</xdr:rowOff>
    </xdr:to>
    <xdr:pic>
      <xdr:nvPicPr>
        <xdr:cNvPr id="7" name="Picture 6">
          <a:extLst>
            <a:ext uri="{FF2B5EF4-FFF2-40B4-BE49-F238E27FC236}">
              <a16:creationId xmlns:a16="http://schemas.microsoft.com/office/drawing/2014/main" id="{1BF2024E-C9D3-4571-AB78-6A0E5B34821B}"/>
            </a:ext>
          </a:extLst>
        </xdr:cNvPr>
        <xdr:cNvPicPr>
          <a:picLocks noChangeAspect="1"/>
        </xdr:cNvPicPr>
      </xdr:nvPicPr>
      <xdr:blipFill>
        <a:blip xmlns:r="http://schemas.openxmlformats.org/officeDocument/2006/relationships" r:embed="rId2"/>
        <a:stretch>
          <a:fillRect/>
        </a:stretch>
      </xdr:blipFill>
      <xdr:spPr>
        <a:xfrm>
          <a:off x="8244418" y="9514425"/>
          <a:ext cx="5704762" cy="299047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5</xdr:col>
      <xdr:colOff>127000</xdr:colOff>
      <xdr:row>34</xdr:row>
      <xdr:rowOff>148167</xdr:rowOff>
    </xdr:from>
    <xdr:to>
      <xdr:col>9</xdr:col>
      <xdr:colOff>10583</xdr:colOff>
      <xdr:row>36</xdr:row>
      <xdr:rowOff>52917</xdr:rowOff>
    </xdr:to>
    <xdr:sp macro="" textlink="">
      <xdr:nvSpPr>
        <xdr:cNvPr id="8" name="Arrow: Right 7">
          <a:extLst>
            <a:ext uri="{FF2B5EF4-FFF2-40B4-BE49-F238E27FC236}">
              <a16:creationId xmlns:a16="http://schemas.microsoft.com/office/drawing/2014/main" id="{77A90AEC-1A56-4106-9D5D-57B50D905E1E}"/>
            </a:ext>
          </a:extLst>
        </xdr:cNvPr>
        <xdr:cNvSpPr/>
      </xdr:nvSpPr>
      <xdr:spPr>
        <a:xfrm rot="10800000">
          <a:off x="4614333" y="7429500"/>
          <a:ext cx="3608917" cy="2857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105834</xdr:colOff>
      <xdr:row>45</xdr:row>
      <xdr:rowOff>158750</xdr:rowOff>
    </xdr:from>
    <xdr:to>
      <xdr:col>8</xdr:col>
      <xdr:colOff>603251</xdr:colOff>
      <xdr:row>47</xdr:row>
      <xdr:rowOff>63500</xdr:rowOff>
    </xdr:to>
    <xdr:sp macro="" textlink="">
      <xdr:nvSpPr>
        <xdr:cNvPr id="9" name="Arrow: Right 8">
          <a:extLst>
            <a:ext uri="{FF2B5EF4-FFF2-40B4-BE49-F238E27FC236}">
              <a16:creationId xmlns:a16="http://schemas.microsoft.com/office/drawing/2014/main" id="{35F6CF84-8629-40A0-991B-ED422DB24D4A}"/>
            </a:ext>
          </a:extLst>
        </xdr:cNvPr>
        <xdr:cNvSpPr/>
      </xdr:nvSpPr>
      <xdr:spPr>
        <a:xfrm rot="10800000">
          <a:off x="4593167" y="9620250"/>
          <a:ext cx="3608917" cy="2857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74083</xdr:colOff>
      <xdr:row>43</xdr:row>
      <xdr:rowOff>31750</xdr:rowOff>
    </xdr:from>
    <xdr:to>
      <xdr:col>3</xdr:col>
      <xdr:colOff>412749</xdr:colOff>
      <xdr:row>44</xdr:row>
      <xdr:rowOff>148166</xdr:rowOff>
    </xdr:to>
    <xdr:sp macro="" textlink="">
      <xdr:nvSpPr>
        <xdr:cNvPr id="10" name="Star: 5 Points 9">
          <a:extLst>
            <a:ext uri="{FF2B5EF4-FFF2-40B4-BE49-F238E27FC236}">
              <a16:creationId xmlns:a16="http://schemas.microsoft.com/office/drawing/2014/main" id="{7328F11B-6A04-4F04-83B8-D934E68427A3}"/>
            </a:ext>
          </a:extLst>
        </xdr:cNvPr>
        <xdr:cNvSpPr/>
      </xdr:nvSpPr>
      <xdr:spPr>
        <a:xfrm>
          <a:off x="3333750" y="9302750"/>
          <a:ext cx="338666" cy="306916"/>
        </a:xfrm>
        <a:prstGeom prst="star5">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63500</xdr:colOff>
      <xdr:row>52</xdr:row>
      <xdr:rowOff>10584</xdr:rowOff>
    </xdr:from>
    <xdr:to>
      <xdr:col>3</xdr:col>
      <xdr:colOff>402166</xdr:colOff>
      <xdr:row>53</xdr:row>
      <xdr:rowOff>127000</xdr:rowOff>
    </xdr:to>
    <xdr:sp macro="" textlink="">
      <xdr:nvSpPr>
        <xdr:cNvPr id="12" name="Star: 5 Points 11">
          <a:extLst>
            <a:ext uri="{FF2B5EF4-FFF2-40B4-BE49-F238E27FC236}">
              <a16:creationId xmlns:a16="http://schemas.microsoft.com/office/drawing/2014/main" id="{B90AB636-FCF3-4C81-90AD-A6D95CB7CB47}"/>
            </a:ext>
          </a:extLst>
        </xdr:cNvPr>
        <xdr:cNvSpPr/>
      </xdr:nvSpPr>
      <xdr:spPr>
        <a:xfrm>
          <a:off x="3323167" y="10996084"/>
          <a:ext cx="338666" cy="306916"/>
        </a:xfrm>
        <a:prstGeom prst="star5">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EEC2-2F61-4B48-925B-8BED50B9B660}">
  <sheetPr>
    <pageSetUpPr fitToPage="1"/>
  </sheetPr>
  <dimension ref="B1:S57"/>
  <sheetViews>
    <sheetView tabSelected="1" zoomScale="90" zoomScaleNormal="90" workbookViewId="0">
      <selection activeCell="G40" sqref="G40"/>
    </sheetView>
  </sheetViews>
  <sheetFormatPr defaultRowHeight="15" x14ac:dyDescent="0.25"/>
  <cols>
    <col min="2" max="2" width="26.7109375" customWidth="1"/>
    <col min="3" max="3" width="13" bestFit="1" customWidth="1"/>
    <col min="5" max="5" width="11.5703125" bestFit="1" customWidth="1"/>
    <col min="7" max="7" width="28.28515625" customWidth="1"/>
  </cols>
  <sheetData>
    <row r="1" spans="2:19" ht="33.75" x14ac:dyDescent="0.5">
      <c r="B1" s="37" t="s">
        <v>62</v>
      </c>
    </row>
    <row r="3" spans="2:19" x14ac:dyDescent="0.25">
      <c r="B3" s="38" t="s">
        <v>63</v>
      </c>
      <c r="C3" s="38"/>
      <c r="D3" s="38"/>
      <c r="E3" s="38"/>
      <c r="F3" s="38"/>
      <c r="G3" s="38"/>
      <c r="H3" s="38"/>
      <c r="I3" s="38"/>
      <c r="J3" s="38"/>
      <c r="K3" s="38"/>
      <c r="L3" s="38"/>
      <c r="M3" s="38"/>
      <c r="N3" s="38"/>
      <c r="O3" s="38"/>
      <c r="P3" s="38"/>
      <c r="Q3" s="38"/>
      <c r="R3" s="38"/>
      <c r="S3" s="38"/>
    </row>
    <row r="4" spans="2:19" x14ac:dyDescent="0.25">
      <c r="B4" s="38"/>
      <c r="C4" s="38"/>
      <c r="D4" s="38"/>
      <c r="E4" s="38"/>
      <c r="F4" s="38"/>
      <c r="G4" s="38"/>
      <c r="H4" s="38"/>
      <c r="I4" s="38"/>
      <c r="J4" s="38"/>
      <c r="K4" s="38"/>
      <c r="L4" s="38"/>
      <c r="M4" s="38"/>
      <c r="N4" s="38"/>
      <c r="O4" s="38"/>
      <c r="P4" s="38"/>
      <c r="Q4" s="38"/>
      <c r="R4" s="38"/>
      <c r="S4" s="38"/>
    </row>
    <row r="5" spans="2:19" x14ac:dyDescent="0.25">
      <c r="B5" s="38"/>
      <c r="C5" s="38"/>
      <c r="D5" s="38"/>
      <c r="E5" s="38"/>
      <c r="F5" s="38"/>
      <c r="G5" s="38"/>
      <c r="H5" s="38"/>
      <c r="I5" s="38"/>
      <c r="J5" s="38"/>
      <c r="K5" s="38"/>
      <c r="L5" s="38"/>
      <c r="M5" s="38"/>
      <c r="N5" s="38"/>
      <c r="O5" s="38"/>
      <c r="P5" s="38"/>
      <c r="Q5" s="38"/>
      <c r="R5" s="38"/>
      <c r="S5" s="38"/>
    </row>
    <row r="6" spans="2:19" x14ac:dyDescent="0.25">
      <c r="B6" s="38"/>
      <c r="C6" s="38"/>
      <c r="D6" s="38"/>
      <c r="E6" s="38"/>
      <c r="F6" s="38"/>
      <c r="G6" s="38"/>
      <c r="H6" s="38"/>
      <c r="I6" s="38"/>
      <c r="J6" s="38"/>
      <c r="K6" s="38"/>
      <c r="L6" s="38"/>
      <c r="M6" s="38"/>
      <c r="N6" s="38"/>
      <c r="O6" s="38"/>
      <c r="P6" s="38"/>
      <c r="Q6" s="38"/>
      <c r="R6" s="38"/>
      <c r="S6" s="38"/>
    </row>
    <row r="7" spans="2:19" x14ac:dyDescent="0.25">
      <c r="B7" s="38"/>
      <c r="C7" s="38"/>
      <c r="D7" s="38"/>
      <c r="E7" s="38"/>
      <c r="F7" s="38"/>
      <c r="G7" s="38"/>
      <c r="H7" s="38"/>
      <c r="I7" s="38"/>
      <c r="J7" s="38"/>
      <c r="K7" s="38"/>
      <c r="L7" s="38"/>
      <c r="M7" s="38"/>
      <c r="N7" s="38"/>
      <c r="O7" s="38"/>
      <c r="P7" s="38"/>
      <c r="Q7" s="38"/>
      <c r="R7" s="38"/>
      <c r="S7" s="38"/>
    </row>
    <row r="8" spans="2:19" x14ac:dyDescent="0.25">
      <c r="P8" s="10"/>
    </row>
    <row r="9" spans="2:19" x14ac:dyDescent="0.25">
      <c r="B9" s="14" t="s">
        <v>52</v>
      </c>
      <c r="C9" s="15"/>
      <c r="D9" s="15"/>
      <c r="E9" s="15"/>
      <c r="G9" s="14" t="s">
        <v>53</v>
      </c>
      <c r="H9" s="15"/>
      <c r="K9" s="21"/>
      <c r="L9" s="22" t="s">
        <v>55</v>
      </c>
    </row>
    <row r="10" spans="2:19" x14ac:dyDescent="0.25">
      <c r="B10" s="14" t="s">
        <v>21</v>
      </c>
      <c r="C10" s="15"/>
      <c r="D10" s="15"/>
      <c r="E10" s="15"/>
      <c r="G10" s="14" t="s">
        <v>36</v>
      </c>
      <c r="H10" s="15"/>
      <c r="K10" s="23"/>
      <c r="L10" t="s">
        <v>56</v>
      </c>
    </row>
    <row r="12" spans="2:19" ht="33" x14ac:dyDescent="0.25">
      <c r="B12" s="5" t="s">
        <v>0</v>
      </c>
      <c r="C12" s="6" t="s">
        <v>17</v>
      </c>
      <c r="D12" s="6" t="s">
        <v>18</v>
      </c>
      <c r="E12" s="6" t="s">
        <v>1</v>
      </c>
      <c r="F12" s="1"/>
      <c r="G12" s="5" t="s">
        <v>0</v>
      </c>
      <c r="H12" s="6" t="s">
        <v>37</v>
      </c>
    </row>
    <row r="13" spans="2:19" x14ac:dyDescent="0.25">
      <c r="B13" s="4" t="s">
        <v>16</v>
      </c>
      <c r="C13" s="3">
        <v>1.69</v>
      </c>
      <c r="D13" s="3">
        <v>1.37</v>
      </c>
      <c r="E13" s="3">
        <f t="shared" ref="E13:E27" si="0">C13/D13</f>
        <v>1.2335766423357664</v>
      </c>
      <c r="G13" s="12" t="s">
        <v>38</v>
      </c>
      <c r="H13" s="13">
        <v>0.92</v>
      </c>
    </row>
    <row r="14" spans="2:19" x14ac:dyDescent="0.25">
      <c r="B14" s="4" t="s">
        <v>2</v>
      </c>
      <c r="C14" s="3">
        <v>1</v>
      </c>
      <c r="D14" s="3">
        <v>0.71799999999999997</v>
      </c>
      <c r="E14" s="3">
        <f t="shared" si="0"/>
        <v>1.392757660167131</v>
      </c>
      <c r="G14" s="12" t="s">
        <v>13</v>
      </c>
      <c r="H14" s="13">
        <v>1.05</v>
      </c>
    </row>
    <row r="15" spans="2:19" x14ac:dyDescent="0.25">
      <c r="B15" s="4" t="s">
        <v>15</v>
      </c>
      <c r="C15" s="3">
        <v>2.19</v>
      </c>
      <c r="D15" s="3">
        <v>1.66</v>
      </c>
      <c r="E15" s="3">
        <f t="shared" si="0"/>
        <v>1.3192771084337349</v>
      </c>
      <c r="G15" s="12" t="s">
        <v>39</v>
      </c>
      <c r="H15" s="13">
        <v>1.06</v>
      </c>
    </row>
    <row r="16" spans="2:19" x14ac:dyDescent="0.25">
      <c r="B16" s="4" t="s">
        <v>14</v>
      </c>
      <c r="C16" s="3">
        <v>0.52</v>
      </c>
      <c r="D16" s="3">
        <v>0.312</v>
      </c>
      <c r="E16" s="3">
        <f t="shared" si="0"/>
        <v>1.6666666666666667</v>
      </c>
      <c r="G16" s="12" t="s">
        <v>44</v>
      </c>
      <c r="H16" s="13">
        <v>1.3</v>
      </c>
    </row>
    <row r="17" spans="2:16" x14ac:dyDescent="0.25">
      <c r="B17" s="4" t="s">
        <v>13</v>
      </c>
      <c r="C17" s="3">
        <v>1.0900000000000001</v>
      </c>
      <c r="D17" s="3">
        <v>0.99</v>
      </c>
      <c r="E17" s="3">
        <f t="shared" si="0"/>
        <v>1.101010101010101</v>
      </c>
      <c r="G17" s="12" t="s">
        <v>40</v>
      </c>
      <c r="H17" s="13">
        <v>4.3499999999999996</v>
      </c>
    </row>
    <row r="18" spans="2:16" x14ac:dyDescent="0.25">
      <c r="B18" s="4" t="s">
        <v>12</v>
      </c>
      <c r="C18" s="3">
        <v>1.67</v>
      </c>
      <c r="D18" s="3">
        <v>1.53</v>
      </c>
      <c r="E18" s="3">
        <f t="shared" si="0"/>
        <v>1.0915032679738561</v>
      </c>
      <c r="G18" s="12" t="s">
        <v>41</v>
      </c>
      <c r="H18" s="13">
        <v>1.8</v>
      </c>
    </row>
    <row r="19" spans="2:16" x14ac:dyDescent="0.25">
      <c r="B19" s="4" t="s">
        <v>11</v>
      </c>
      <c r="C19" s="3">
        <v>0.84399999999999997</v>
      </c>
      <c r="D19" s="3">
        <v>0.65500000000000003</v>
      </c>
      <c r="E19" s="3">
        <f t="shared" si="0"/>
        <v>1.2885496183206107</v>
      </c>
      <c r="G19" s="12" t="s">
        <v>42</v>
      </c>
      <c r="H19" s="13">
        <v>1.3</v>
      </c>
    </row>
    <row r="20" spans="2:16" x14ac:dyDescent="0.25">
      <c r="B20" s="4" t="s">
        <v>10</v>
      </c>
      <c r="C20" s="3">
        <v>0.48</v>
      </c>
      <c r="D20" s="3">
        <v>0.36</v>
      </c>
      <c r="E20" s="3">
        <f t="shared" si="0"/>
        <v>1.3333333333333333</v>
      </c>
      <c r="G20" s="12" t="s">
        <v>43</v>
      </c>
      <c r="H20" s="13">
        <v>1.66</v>
      </c>
    </row>
    <row r="21" spans="2:16" x14ac:dyDescent="0.25">
      <c r="B21" s="4" t="s">
        <v>9</v>
      </c>
      <c r="C21" s="3">
        <v>1.53</v>
      </c>
      <c r="D21" s="3">
        <v>1.23</v>
      </c>
      <c r="E21" s="3">
        <f t="shared" si="0"/>
        <v>1.2439024390243902</v>
      </c>
      <c r="G21" s="12" t="s">
        <v>51</v>
      </c>
      <c r="H21" s="13">
        <v>1.3</v>
      </c>
    </row>
    <row r="22" spans="2:16" x14ac:dyDescent="0.25">
      <c r="B22" s="4" t="s">
        <v>8</v>
      </c>
      <c r="C22" s="3">
        <v>5.19</v>
      </c>
      <c r="D22" s="3">
        <v>3.12</v>
      </c>
      <c r="E22" s="3">
        <f t="shared" si="0"/>
        <v>1.6634615384615385</v>
      </c>
      <c r="G22" s="12" t="s">
        <v>45</v>
      </c>
      <c r="H22" s="13">
        <v>1.5</v>
      </c>
    </row>
    <row r="23" spans="2:16" x14ac:dyDescent="0.25">
      <c r="B23" s="4" t="s">
        <v>7</v>
      </c>
      <c r="C23" s="3">
        <v>14.32</v>
      </c>
      <c r="D23" s="3">
        <v>10.16</v>
      </c>
      <c r="E23" s="3">
        <f t="shared" si="0"/>
        <v>1.4094488188976377</v>
      </c>
      <c r="G23" s="12" t="s">
        <v>46</v>
      </c>
      <c r="H23" s="13">
        <v>2.34</v>
      </c>
    </row>
    <row r="24" spans="2:16" x14ac:dyDescent="0.25">
      <c r="B24" s="4" t="s">
        <v>3</v>
      </c>
      <c r="C24" s="3">
        <v>1.04</v>
      </c>
      <c r="D24" s="3">
        <v>0.74299999999999999</v>
      </c>
      <c r="E24" s="3">
        <f t="shared" si="0"/>
        <v>1.3997308209959625</v>
      </c>
      <c r="G24" s="12" t="s">
        <v>47</v>
      </c>
      <c r="H24" s="13">
        <v>3</v>
      </c>
    </row>
    <row r="25" spans="2:16" x14ac:dyDescent="0.25">
      <c r="B25" s="4" t="s">
        <v>4</v>
      </c>
      <c r="C25" s="3">
        <v>0.91900000000000004</v>
      </c>
      <c r="D25" s="3">
        <v>0.65900000000000003</v>
      </c>
      <c r="E25" s="3">
        <f t="shared" si="0"/>
        <v>1.3945371775417299</v>
      </c>
      <c r="G25" s="12" t="s">
        <v>48</v>
      </c>
      <c r="H25" s="13">
        <v>2.15</v>
      </c>
    </row>
    <row r="26" spans="2:16" x14ac:dyDescent="0.25">
      <c r="B26" s="4" t="s">
        <v>5</v>
      </c>
      <c r="C26" s="3">
        <v>1.67</v>
      </c>
      <c r="D26" s="3">
        <v>1.48</v>
      </c>
      <c r="E26" s="3">
        <f t="shared" si="0"/>
        <v>1.1283783783783783</v>
      </c>
      <c r="G26" s="12" t="s">
        <v>49</v>
      </c>
      <c r="H26" s="13">
        <v>3.4</v>
      </c>
    </row>
    <row r="27" spans="2:16" x14ac:dyDescent="0.25">
      <c r="B27" s="4" t="s">
        <v>6</v>
      </c>
      <c r="C27" s="3">
        <v>0.64</v>
      </c>
      <c r="D27" s="3">
        <v>0.51</v>
      </c>
      <c r="E27" s="3">
        <f t="shared" si="0"/>
        <v>1.2549019607843137</v>
      </c>
      <c r="G27" s="12" t="s">
        <v>50</v>
      </c>
      <c r="H27" s="13">
        <v>2.2999999999999998</v>
      </c>
    </row>
    <row r="28" spans="2:16" x14ac:dyDescent="0.25">
      <c r="C28" s="2"/>
      <c r="D28" s="2"/>
      <c r="E28" s="2"/>
    </row>
    <row r="29" spans="2:16" x14ac:dyDescent="0.25">
      <c r="C29" s="2"/>
      <c r="D29" s="2"/>
      <c r="E29" s="2"/>
    </row>
    <row r="30" spans="2:16" x14ac:dyDescent="0.25">
      <c r="B30" s="7" t="s">
        <v>57</v>
      </c>
      <c r="C30" s="2"/>
      <c r="D30" s="2"/>
      <c r="E30" s="2"/>
    </row>
    <row r="31" spans="2:16" x14ac:dyDescent="0.25">
      <c r="B31" s="7"/>
      <c r="C31" s="2"/>
      <c r="D31" s="2"/>
      <c r="E31" s="2"/>
    </row>
    <row r="32" spans="2:16" x14ac:dyDescent="0.25">
      <c r="B32" s="33" t="s">
        <v>19</v>
      </c>
      <c r="C32" s="34">
        <v>4184</v>
      </c>
      <c r="D32" s="35" t="s">
        <v>20</v>
      </c>
      <c r="E32" s="2"/>
      <c r="P32" s="10"/>
    </row>
    <row r="33" spans="2:7" x14ac:dyDescent="0.25">
      <c r="B33" s="33" t="s">
        <v>22</v>
      </c>
      <c r="C33" s="34">
        <v>4184000</v>
      </c>
      <c r="D33" s="35" t="s">
        <v>20</v>
      </c>
      <c r="E33" s="9" t="s">
        <v>33</v>
      </c>
    </row>
    <row r="34" spans="2:7" x14ac:dyDescent="0.25">
      <c r="C34" s="2"/>
      <c r="D34" s="2"/>
      <c r="E34" s="2"/>
    </row>
    <row r="35" spans="2:7" x14ac:dyDescent="0.25">
      <c r="C35" s="2"/>
      <c r="D35" s="2"/>
      <c r="E35" s="2"/>
    </row>
    <row r="36" spans="2:7" x14ac:dyDescent="0.25">
      <c r="B36" s="8" t="s">
        <v>32</v>
      </c>
      <c r="C36" s="2"/>
      <c r="D36" s="2"/>
      <c r="E36" s="2"/>
    </row>
    <row r="37" spans="2:7" x14ac:dyDescent="0.25">
      <c r="B37" s="16" t="s">
        <v>54</v>
      </c>
      <c r="C37" s="24" t="s">
        <v>6</v>
      </c>
      <c r="D37" s="2"/>
      <c r="E37" s="2"/>
    </row>
    <row r="38" spans="2:7" x14ac:dyDescent="0.25">
      <c r="B38" t="s">
        <v>60</v>
      </c>
      <c r="C38" s="25">
        <f>350*6.89/1000</f>
        <v>2.4115000000000002</v>
      </c>
      <c r="D38" s="2"/>
      <c r="E38" s="2"/>
    </row>
    <row r="39" spans="2:7" x14ac:dyDescent="0.25">
      <c r="B39" t="s">
        <v>24</v>
      </c>
      <c r="C39" s="26">
        <v>1000</v>
      </c>
      <c r="D39" s="2"/>
      <c r="E39" s="2"/>
    </row>
    <row r="40" spans="2:7" x14ac:dyDescent="0.25">
      <c r="B40" t="s">
        <v>25</v>
      </c>
      <c r="C40" s="19">
        <f>C38*C39</f>
        <v>2411.5</v>
      </c>
      <c r="D40" s="2"/>
      <c r="E40" s="2"/>
    </row>
    <row r="41" spans="2:7" ht="18" x14ac:dyDescent="0.35">
      <c r="B41" t="s">
        <v>26</v>
      </c>
      <c r="C41" s="27">
        <f>101.3/1000</f>
        <v>0.1013</v>
      </c>
      <c r="D41" s="2"/>
      <c r="E41" s="9" t="s">
        <v>27</v>
      </c>
    </row>
    <row r="42" spans="2:7" ht="18" x14ac:dyDescent="0.35">
      <c r="B42" t="s">
        <v>28</v>
      </c>
      <c r="C42" s="25">
        <f>C38+0.1013</f>
        <v>2.5128000000000004</v>
      </c>
      <c r="D42" s="2"/>
      <c r="E42" s="9" t="s">
        <v>64</v>
      </c>
    </row>
    <row r="43" spans="2:7" x14ac:dyDescent="0.25">
      <c r="B43" t="s">
        <v>29</v>
      </c>
      <c r="C43" s="28">
        <f>E27</f>
        <v>1.2549019607843137</v>
      </c>
      <c r="D43" s="2"/>
      <c r="E43" s="9" t="s">
        <v>58</v>
      </c>
    </row>
    <row r="44" spans="2:7" x14ac:dyDescent="0.25">
      <c r="B44" t="s">
        <v>30</v>
      </c>
      <c r="C44" s="19">
        <f>(C40/(C43-1))*(1-((C42/C41)^((1-C43)/C43)))</f>
        <v>4532.7753727085892</v>
      </c>
      <c r="D44" s="2"/>
      <c r="E44" s="39">
        <f>C44*1000/1.35582</f>
        <v>3343198.4870473873</v>
      </c>
      <c r="F44" t="s">
        <v>61</v>
      </c>
      <c r="G44" s="36"/>
    </row>
    <row r="45" spans="2:7" x14ac:dyDescent="0.25">
      <c r="B45" t="s">
        <v>31</v>
      </c>
      <c r="C45" s="20">
        <f>C44/C33</f>
        <v>1.0833593147009056E-3</v>
      </c>
      <c r="D45" s="2"/>
      <c r="E45" s="9"/>
    </row>
    <row r="46" spans="2:7" x14ac:dyDescent="0.25">
      <c r="C46" s="2"/>
      <c r="D46" s="2"/>
      <c r="E46" s="2"/>
    </row>
    <row r="47" spans="2:7" x14ac:dyDescent="0.25">
      <c r="B47" s="8" t="s">
        <v>34</v>
      </c>
      <c r="C47" s="1"/>
      <c r="D47" s="1"/>
      <c r="E47" s="1"/>
    </row>
    <row r="48" spans="2:7" x14ac:dyDescent="0.25">
      <c r="B48" s="16" t="s">
        <v>54</v>
      </c>
      <c r="C48" s="29" t="s">
        <v>48</v>
      </c>
      <c r="D48" s="1"/>
      <c r="E48" s="1"/>
    </row>
    <row r="49" spans="2:6" x14ac:dyDescent="0.25">
      <c r="B49" t="s">
        <v>23</v>
      </c>
      <c r="C49" s="30">
        <f>C38</f>
        <v>2.4115000000000002</v>
      </c>
    </row>
    <row r="50" spans="2:6" x14ac:dyDescent="0.25">
      <c r="B50" t="s">
        <v>24</v>
      </c>
      <c r="C50" s="31">
        <v>1000</v>
      </c>
    </row>
    <row r="51" spans="2:6" x14ac:dyDescent="0.25">
      <c r="B51" t="s">
        <v>25</v>
      </c>
      <c r="C51" s="18">
        <f>C49*C50</f>
        <v>2411.5</v>
      </c>
    </row>
    <row r="52" spans="2:6" x14ac:dyDescent="0.25">
      <c r="B52" t="s">
        <v>35</v>
      </c>
      <c r="C52" s="32">
        <v>2.15</v>
      </c>
      <c r="E52" t="s">
        <v>59</v>
      </c>
    </row>
    <row r="53" spans="2:6" x14ac:dyDescent="0.25">
      <c r="B53" t="s">
        <v>30</v>
      </c>
      <c r="C53" s="17">
        <f>0.5*(1/(C52*1000000000))*((C49*1000000)^2)*(C50/1000)*0.001</f>
        <v>1.3524028488372095</v>
      </c>
      <c r="E53" s="40">
        <f>C53*1000/1.35582</f>
        <v>997.47964245785545</v>
      </c>
      <c r="F53" t="s">
        <v>61</v>
      </c>
    </row>
    <row r="54" spans="2:6" x14ac:dyDescent="0.25">
      <c r="B54" t="s">
        <v>31</v>
      </c>
      <c r="C54" s="17">
        <f>C53/C33</f>
        <v>3.2323203844101564E-7</v>
      </c>
      <c r="E54" s="9"/>
    </row>
    <row r="55" spans="2:6" x14ac:dyDescent="0.25">
      <c r="C55" s="11"/>
    </row>
    <row r="56" spans="2:6" x14ac:dyDescent="0.25">
      <c r="C56" s="11"/>
    </row>
    <row r="57" spans="2:6" x14ac:dyDescent="0.25">
      <c r="C57" s="11"/>
    </row>
  </sheetData>
  <sortState ref="G13:H27">
    <sortCondition ref="G13"/>
  </sortState>
  <mergeCells count="5">
    <mergeCell ref="G10:H10"/>
    <mergeCell ref="G9:H9"/>
    <mergeCell ref="B10:E10"/>
    <mergeCell ref="B9:E9"/>
    <mergeCell ref="B3:S7"/>
  </mergeCells>
  <pageMargins left="0.7" right="0.7" top="0.75" bottom="0.75" header="0.3" footer="0.3"/>
  <pageSetup paperSize="0"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Pressure Vessel - Stored Energy</vt:lpstr>
      <vt:lpstr>'Pressure Vessel - Stored Energy'!Print_Area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2019-07-15T08:32:37Z</dcterms:created>
  <dcterms:modified xsi:type="dcterms:W3CDTF">2019-07-16T10:00:22Z</dcterms:modified>
</cp:coreProperties>
</file>